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601" activeTab="0"/>
  </bookViews>
  <sheets>
    <sheet name="Production(bar)-CY" sheetId="1" r:id="rId1"/>
  </sheets>
  <definedNames>
    <definedName name="_xlnm.Print_Area" localSheetId="0">'Production(bar)-CY'!$G$1:$N$76</definedName>
  </definedNames>
  <calcPr fullCalcOnLoad="1"/>
</workbook>
</file>

<file path=xl/sharedStrings.xml><?xml version="1.0" encoding="utf-8"?>
<sst xmlns="http://schemas.openxmlformats.org/spreadsheetml/2006/main" count="30" uniqueCount="27">
  <si>
    <t>CY</t>
  </si>
  <si>
    <t>NORTH SLOPE</t>
  </si>
  <si>
    <t>COOK INLET</t>
  </si>
  <si>
    <t>TOTAL</t>
  </si>
  <si>
    <t>% Change</t>
  </si>
  <si>
    <t>AVERAGE</t>
  </si>
  <si>
    <t>STATE OF ALASKA</t>
  </si>
  <si>
    <t>DIVISION OF OIL AND GAS</t>
  </si>
  <si>
    <t>CALENDAR YEAR</t>
  </si>
  <si>
    <t>00</t>
  </si>
  <si>
    <t>MILLIONS OF BARRELS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</si>
  <si>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</si>
  <si>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</si>
  <si>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</si>
  <si>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</si>
  <si>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</si>
  <si>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</si>
  <si>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</si>
  <si>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</si>
  <si>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</si>
  <si>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barrels per day</t>
  </si>
  <si>
    <t>NS</t>
  </si>
  <si>
    <t>CI</t>
  </si>
  <si>
    <t>Calendar Years 1988 through 2018</t>
  </si>
  <si>
    <t>ANNUAL GROSS OIL PRODUCTION FROM STATE LAND</t>
  </si>
  <si>
    <r>
      <rPr>
        <b/>
        <i/>
        <sz val="10"/>
        <rFont val="Arial"/>
        <family val="2"/>
      </rPr>
      <t>Graph Values</t>
    </r>
    <r>
      <rPr>
        <sz val="10"/>
        <rFont val="Arial"/>
        <family val="0"/>
      </rPr>
      <t>: In Millions of Barrels</t>
    </r>
  </si>
  <si>
    <t>ANNUAL GROSS OIL PRODUCTION FROM STATE LEASES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</si>
</sst>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0"/>
    <numFmt numFmtId="165" formatCode="&quot;$&quot;#,##0.000_);\(&quot;$&quot;#,##0.000\)"/>
    <numFmt numFmtId="166" formatCode="0.0"/>
    <numFmt numFmtId="167" formatCode="&quot;$&quot;#,##0"/>
    <numFmt numFmtId="168" formatCode="0.000"/>
    <numFmt numFmtId="169" formatCode="&quot;$&quot;#,##0.00"/>
    <numFmt numFmtId="170" formatCode="#,##0.000"/>
    <numFmt numFmtId="171" formatCode="&quot;$&quot;#,##0.000"/>
    <numFmt numFmtId="172" formatCode="0.000%"/>
    <numFmt numFmtId="173" formatCode="0.00_);\(0.00\)"/>
    <numFmt numFmtId="174" formatCode="0_);\(0\)"/>
    <numFmt numFmtId="175" formatCode="#,##0.0"/>
    <numFmt numFmtId="176" formatCode="&quot;$&quot;#,##0.0_);\(&quot;$&quot;#,##0.0\)"/>
    <numFmt numFmtId="177" formatCode="\$#,##0.0_);\(\$#,##0.0\)"/>
    <numFmt numFmtId="178" formatCode="0.0%"/>
    <numFmt numFmtId="179" formatCode="#,##0.0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66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Continuous"/>
    </xf>
    <xf numFmtId="0" fontId="1" fillId="0" borderId="10" xfId="0" applyFont="1" applyBorder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166" fontId="6" fillId="0" borderId="0" xfId="0" applyNumberFormat="1" applyFont="1" applyAlignment="1">
      <alignment horizontal="centerContinuous"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0" xfId="0" applyAlignment="1" quotePrefix="1">
      <alignment horizontal="right"/>
    </xf>
    <xf numFmtId="0" fontId="1" fillId="0" borderId="10" xfId="0" applyFont="1" applyBorder="1" applyAlignment="1">
      <alignment horizontal="centerContinuous"/>
    </xf>
    <xf numFmtId="1" fontId="0" fillId="0" borderId="0" xfId="0" applyNumberFormat="1" applyAlignment="1" quotePrefix="1">
      <alignment horizontal="right"/>
    </xf>
    <xf numFmtId="1" fontId="0" fillId="0" borderId="0" xfId="0" applyNumberForma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0" xfId="0" applyNumberFormat="1" applyBorder="1" applyAlignment="1">
      <alignment horizontal="center"/>
    </xf>
    <xf numFmtId="170" fontId="0" fillId="0" borderId="0" xfId="0" applyNumberFormat="1" applyBorder="1" applyAlignment="1">
      <alignment/>
    </xf>
    <xf numFmtId="170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170" fontId="0" fillId="0" borderId="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0" xfId="0" applyNumberFormat="1" applyFont="1" applyAlignment="1" quotePrefix="1">
      <alignment horizontal="right"/>
    </xf>
    <xf numFmtId="175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9525"/>
          <c:w val="0.939"/>
          <c:h val="0.80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'Production(bar)-CY'!$B$3</c:f>
              <c:strCache>
                <c:ptCount val="1"/>
                <c:pt idx="0">
                  <c:v>NORTH SLOPE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'Production(bar)-CY'!$A$4:$A$34</c:f>
              <c:strCache/>
            </c:strRef>
          </c:cat>
          <c:val>
            <c:numRef>
              <c:f>'Production(bar)-CY'!$B$4:$B$34</c:f>
              <c:numCache/>
            </c:numRef>
          </c:val>
        </c:ser>
        <c:ser>
          <c:idx val="1"/>
          <c:order val="1"/>
          <c:tx>
            <c:strRef>
              <c:f>'Production(bar)-CY'!$C$3</c:f>
              <c:strCache>
                <c:ptCount val="1"/>
                <c:pt idx="0">
                  <c:v>COOK INLET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'Production(bar)-CY'!$A$4:$A$34</c:f>
              <c:strCache/>
            </c:strRef>
          </c:cat>
          <c:val>
            <c:numRef>
              <c:f>'Production(bar)-CY'!$C$4:$C$34</c:f>
              <c:numCache/>
            </c:numRef>
          </c:val>
        </c:ser>
        <c:overlap val="100"/>
        <c:axId val="6554006"/>
        <c:axId val="58986055"/>
      </c:barChart>
      <c:catAx>
        <c:axId val="6554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CALENDAR YEAR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86055"/>
        <c:crossesAt val="0"/>
        <c:auto val="0"/>
        <c:lblOffset val="100"/>
        <c:tickLblSkip val="1"/>
        <c:noMultiLvlLbl val="0"/>
      </c:catAx>
      <c:valAx>
        <c:axId val="5898605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OF BARRELS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40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725"/>
          <c:y val="0.9405"/>
          <c:w val="0.4235"/>
          <c:h val="0.042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6</xdr:row>
      <xdr:rowOff>28575</xdr:rowOff>
    </xdr:from>
    <xdr:to>
      <xdr:col>15</xdr:col>
      <xdr:colOff>47625</xdr:colOff>
      <xdr:row>39</xdr:row>
      <xdr:rowOff>28575</xdr:rowOff>
    </xdr:to>
    <xdr:graphicFrame>
      <xdr:nvGraphicFramePr>
        <xdr:cNvPr id="1" name="Chart 1"/>
        <xdr:cNvGraphicFramePr/>
      </xdr:nvGraphicFramePr>
      <xdr:xfrm>
        <a:off x="4438650" y="1209675"/>
        <a:ext cx="68103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zoomScalePageLayoutView="0" workbookViewId="0" topLeftCell="E34">
      <selection activeCell="I72" sqref="I72"/>
    </sheetView>
  </sheetViews>
  <sheetFormatPr defaultColWidth="9.140625" defaultRowHeight="12.75"/>
  <cols>
    <col min="1" max="1" width="10.00390625" style="0" customWidth="1"/>
    <col min="2" max="2" width="14.140625" style="0" customWidth="1"/>
    <col min="3" max="3" width="12.140625" style="0" customWidth="1"/>
    <col min="4" max="4" width="13.140625" style="0" customWidth="1"/>
    <col min="5" max="5" width="2.7109375" style="0" customWidth="1"/>
    <col min="6" max="6" width="13.8515625" style="0" customWidth="1"/>
    <col min="8" max="8" width="17.7109375" style="0" customWidth="1"/>
    <col min="9" max="9" width="14.7109375" style="0" customWidth="1"/>
    <col min="10" max="10" width="12.421875" style="0" customWidth="1"/>
    <col min="11" max="11" width="10.28125" style="0" bestFit="1" customWidth="1"/>
    <col min="12" max="12" width="10.28125" style="0" customWidth="1"/>
  </cols>
  <sheetData>
    <row r="1" spans="1:14" ht="18">
      <c r="A1" s="39" t="s">
        <v>26</v>
      </c>
      <c r="G1" s="6" t="s">
        <v>6</v>
      </c>
      <c r="H1" s="11"/>
      <c r="I1" s="11"/>
      <c r="J1" s="11"/>
      <c r="K1" s="6"/>
      <c r="L1" s="6"/>
      <c r="M1" s="10"/>
      <c r="N1" s="10"/>
    </row>
    <row r="2" spans="1:14" ht="18">
      <c r="A2" s="39" t="s">
        <v>25</v>
      </c>
      <c r="G2" s="6" t="s">
        <v>7</v>
      </c>
      <c r="H2" s="11"/>
      <c r="I2" s="11"/>
      <c r="J2" s="11"/>
      <c r="K2" s="6"/>
      <c r="L2" s="6"/>
      <c r="M2" s="10"/>
      <c r="N2" s="10"/>
    </row>
    <row r="3" spans="1:14" ht="15.75">
      <c r="A3" s="34" t="s">
        <v>0</v>
      </c>
      <c r="B3" s="7" t="s">
        <v>1</v>
      </c>
      <c r="C3" s="7" t="s">
        <v>2</v>
      </c>
      <c r="D3" s="7" t="s">
        <v>3</v>
      </c>
      <c r="G3" s="5" t="s">
        <v>24</v>
      </c>
      <c r="H3" s="5"/>
      <c r="I3" s="5"/>
      <c r="J3" s="5"/>
      <c r="K3" s="5"/>
      <c r="L3" s="5"/>
      <c r="M3" s="10"/>
      <c r="N3" s="10"/>
    </row>
    <row r="4" spans="1:14" ht="15.75">
      <c r="A4">
        <v>88</v>
      </c>
      <c r="B4" s="1">
        <f aca="true" t="shared" si="0" ref="B4:B34">ROUND(I43,1)</f>
        <v>743.5</v>
      </c>
      <c r="C4" s="1">
        <f aca="true" t="shared" si="1" ref="C4:C34">ROUND(J43,1)</f>
        <v>15.9</v>
      </c>
      <c r="D4" s="1">
        <f>SUM(B4:C4)</f>
        <v>759.4</v>
      </c>
      <c r="G4" s="5" t="s">
        <v>23</v>
      </c>
      <c r="H4" s="5"/>
      <c r="I4" s="5"/>
      <c r="J4" s="5"/>
      <c r="K4" s="5"/>
      <c r="L4" s="5"/>
      <c r="M4" s="10"/>
      <c r="N4" s="10"/>
    </row>
    <row r="5" spans="1:4" ht="12.75">
      <c r="A5">
        <v>89</v>
      </c>
      <c r="B5" s="1">
        <f t="shared" si="0"/>
        <v>688.1</v>
      </c>
      <c r="C5" s="1">
        <f t="shared" si="1"/>
        <v>15.4</v>
      </c>
      <c r="D5" s="1">
        <f aca="true" t="shared" si="2" ref="D5:D34">SUM(B5:C5)</f>
        <v>703.5</v>
      </c>
    </row>
    <row r="6" spans="1:4" ht="12.75">
      <c r="A6">
        <v>90</v>
      </c>
      <c r="B6" s="1">
        <f t="shared" si="0"/>
        <v>654.5</v>
      </c>
      <c r="C6" s="1">
        <f t="shared" si="1"/>
        <v>11.2</v>
      </c>
      <c r="D6" s="1">
        <f t="shared" si="2"/>
        <v>665.7</v>
      </c>
    </row>
    <row r="7" spans="1:4" ht="12.75">
      <c r="A7">
        <v>91</v>
      </c>
      <c r="B7" s="1">
        <f t="shared" si="0"/>
        <v>664.9</v>
      </c>
      <c r="C7" s="1">
        <f t="shared" si="1"/>
        <v>15.4</v>
      </c>
      <c r="D7" s="1">
        <f t="shared" si="2"/>
        <v>680.3</v>
      </c>
    </row>
    <row r="8" spans="1:4" ht="12.75">
      <c r="A8">
        <v>92</v>
      </c>
      <c r="B8" s="1">
        <f t="shared" si="0"/>
        <v>639</v>
      </c>
      <c r="C8" s="1">
        <f t="shared" si="1"/>
        <v>15.2</v>
      </c>
      <c r="D8" s="1">
        <f t="shared" si="2"/>
        <v>654.2</v>
      </c>
    </row>
    <row r="9" spans="1:4" ht="12.75">
      <c r="A9">
        <v>93</v>
      </c>
      <c r="B9" s="1">
        <f t="shared" si="0"/>
        <v>590.9</v>
      </c>
      <c r="C9" s="1">
        <f t="shared" si="1"/>
        <v>13.9</v>
      </c>
      <c r="D9" s="1">
        <f t="shared" si="2"/>
        <v>604.8</v>
      </c>
    </row>
    <row r="10" spans="1:4" ht="12.75">
      <c r="A10">
        <v>94</v>
      </c>
      <c r="B10" s="1">
        <f t="shared" si="0"/>
        <v>579.3</v>
      </c>
      <c r="C10" s="1">
        <f t="shared" si="1"/>
        <v>15.6</v>
      </c>
      <c r="D10" s="1">
        <f t="shared" si="2"/>
        <v>594.9</v>
      </c>
    </row>
    <row r="11" spans="1:4" ht="12.75">
      <c r="A11">
        <v>95</v>
      </c>
      <c r="B11" s="1">
        <f t="shared" si="0"/>
        <v>555.9</v>
      </c>
      <c r="C11" s="1">
        <f t="shared" si="1"/>
        <v>15.4</v>
      </c>
      <c r="D11" s="1">
        <f t="shared" si="2"/>
        <v>571.3</v>
      </c>
    </row>
    <row r="12" spans="1:4" ht="12.75">
      <c r="A12">
        <v>96</v>
      </c>
      <c r="B12" s="1">
        <f t="shared" si="0"/>
        <v>529.3</v>
      </c>
      <c r="C12" s="1">
        <f t="shared" si="1"/>
        <v>14.6</v>
      </c>
      <c r="D12" s="1">
        <f t="shared" si="2"/>
        <v>543.9</v>
      </c>
    </row>
    <row r="13" spans="1:4" ht="12.75">
      <c r="A13">
        <v>97</v>
      </c>
      <c r="B13" s="1">
        <f t="shared" si="0"/>
        <v>495.6</v>
      </c>
      <c r="C13" s="1">
        <f t="shared" si="1"/>
        <v>12.3</v>
      </c>
      <c r="D13" s="1">
        <f t="shared" si="2"/>
        <v>507.90000000000003</v>
      </c>
    </row>
    <row r="14" spans="1:4" ht="12.75">
      <c r="A14">
        <v>98</v>
      </c>
      <c r="B14" s="1">
        <f t="shared" si="0"/>
        <v>450.8</v>
      </c>
      <c r="C14" s="1">
        <f t="shared" si="1"/>
        <v>11.8</v>
      </c>
      <c r="D14" s="1">
        <f t="shared" si="2"/>
        <v>462.6</v>
      </c>
    </row>
    <row r="15" spans="1:4" ht="12.75">
      <c r="A15">
        <v>99</v>
      </c>
      <c r="B15" s="1">
        <f t="shared" si="0"/>
        <v>404.8</v>
      </c>
      <c r="C15" s="1">
        <f t="shared" si="1"/>
        <v>10.9</v>
      </c>
      <c r="D15" s="1">
        <f t="shared" si="2"/>
        <v>415.7</v>
      </c>
    </row>
    <row r="16" spans="1:4" ht="12.75">
      <c r="A16" s="16" t="s">
        <v>9</v>
      </c>
      <c r="B16" s="1">
        <f t="shared" si="0"/>
        <v>377.4</v>
      </c>
      <c r="C16" s="1">
        <f t="shared" si="1"/>
        <v>10.7</v>
      </c>
      <c r="D16" s="1">
        <f t="shared" si="2"/>
        <v>388.09999999999997</v>
      </c>
    </row>
    <row r="17" spans="1:4" ht="12.75">
      <c r="A17" s="18" t="s">
        <v>11</v>
      </c>
      <c r="B17" s="1">
        <f t="shared" si="0"/>
        <v>370.2</v>
      </c>
      <c r="C17" s="1">
        <f t="shared" si="1"/>
        <v>11.5</v>
      </c>
      <c r="D17" s="1">
        <f t="shared" si="2"/>
        <v>381.7</v>
      </c>
    </row>
    <row r="18" spans="1:4" ht="12.75">
      <c r="A18" s="16" t="s">
        <v>12</v>
      </c>
      <c r="B18" s="1">
        <f t="shared" si="0"/>
        <v>377</v>
      </c>
      <c r="C18" s="1">
        <f t="shared" si="1"/>
        <v>11.3</v>
      </c>
      <c r="D18" s="1">
        <f t="shared" si="2"/>
        <v>388.3</v>
      </c>
    </row>
    <row r="19" spans="1:4" ht="12.75">
      <c r="A19" s="16" t="s">
        <v>13</v>
      </c>
      <c r="B19" s="1">
        <f t="shared" si="0"/>
        <v>372.7</v>
      </c>
      <c r="C19" s="1">
        <f t="shared" si="1"/>
        <v>10.1</v>
      </c>
      <c r="D19" s="1">
        <f t="shared" si="2"/>
        <v>382.8</v>
      </c>
    </row>
    <row r="20" spans="1:4" ht="12.75">
      <c r="A20" s="16" t="s">
        <v>14</v>
      </c>
      <c r="B20" s="1">
        <f t="shared" si="0"/>
        <v>352</v>
      </c>
      <c r="C20" s="1">
        <f t="shared" si="1"/>
        <v>8.2</v>
      </c>
      <c r="D20" s="1">
        <f t="shared" si="2"/>
        <v>360.2</v>
      </c>
    </row>
    <row r="21" spans="1:4" ht="12.75">
      <c r="A21" s="16" t="s">
        <v>15</v>
      </c>
      <c r="B21" s="1">
        <f t="shared" si="0"/>
        <v>335.2</v>
      </c>
      <c r="C21" s="1">
        <f t="shared" si="1"/>
        <v>7.1</v>
      </c>
      <c r="D21" s="1">
        <f t="shared" si="2"/>
        <v>342.3</v>
      </c>
    </row>
    <row r="22" spans="1:6" ht="12.75">
      <c r="A22" s="18" t="s">
        <v>16</v>
      </c>
      <c r="B22" s="30">
        <f t="shared" si="0"/>
        <v>285.2</v>
      </c>
      <c r="C22" s="30">
        <f t="shared" si="1"/>
        <v>6.2</v>
      </c>
      <c r="D22" s="1">
        <f t="shared" si="2"/>
        <v>291.4</v>
      </c>
      <c r="E22" s="12"/>
      <c r="F22" s="13"/>
    </row>
    <row r="23" spans="1:4" ht="12.75">
      <c r="A23" s="29" t="s">
        <v>17</v>
      </c>
      <c r="B23" s="12">
        <f t="shared" si="0"/>
        <v>280.5</v>
      </c>
      <c r="C23" s="12">
        <f t="shared" si="1"/>
        <v>5.5</v>
      </c>
      <c r="D23" s="1">
        <f t="shared" si="2"/>
        <v>286</v>
      </c>
    </row>
    <row r="24" spans="1:4" ht="12.75">
      <c r="A24" s="18" t="s">
        <v>18</v>
      </c>
      <c r="B24" s="1">
        <f t="shared" si="0"/>
        <v>265.8</v>
      </c>
      <c r="C24" s="1">
        <f t="shared" si="1"/>
        <v>4.8</v>
      </c>
      <c r="D24" s="1">
        <f t="shared" si="2"/>
        <v>270.6</v>
      </c>
    </row>
    <row r="25" spans="1:4" ht="12.75">
      <c r="A25" s="18" t="s">
        <v>19</v>
      </c>
      <c r="B25" s="1">
        <f t="shared" si="0"/>
        <v>252.3</v>
      </c>
      <c r="C25" s="1">
        <f t="shared" si="1"/>
        <v>2.7</v>
      </c>
      <c r="D25" s="1">
        <f t="shared" si="2"/>
        <v>255</v>
      </c>
    </row>
    <row r="26" spans="1:4" ht="12.75">
      <c r="A26" s="19">
        <v>10</v>
      </c>
      <c r="B26" s="1">
        <f t="shared" si="0"/>
        <v>233</v>
      </c>
      <c r="C26" s="1">
        <f t="shared" si="1"/>
        <v>3.7</v>
      </c>
      <c r="D26" s="1">
        <f t="shared" si="2"/>
        <v>236.7</v>
      </c>
    </row>
    <row r="27" spans="1:4" ht="12.75">
      <c r="A27" s="19">
        <v>11</v>
      </c>
      <c r="B27" s="1">
        <f t="shared" si="0"/>
        <v>219.3</v>
      </c>
      <c r="C27" s="1">
        <f t="shared" si="1"/>
        <v>3.9</v>
      </c>
      <c r="D27" s="1">
        <f t="shared" si="2"/>
        <v>223.20000000000002</v>
      </c>
    </row>
    <row r="28" spans="1:4" ht="12.75">
      <c r="A28">
        <v>12</v>
      </c>
      <c r="B28" s="1">
        <f t="shared" si="0"/>
        <v>206.7</v>
      </c>
      <c r="C28" s="1">
        <f t="shared" si="1"/>
        <v>4</v>
      </c>
      <c r="D28" s="1">
        <f t="shared" si="2"/>
        <v>210.7</v>
      </c>
    </row>
    <row r="29" spans="1:4" ht="12.75">
      <c r="A29">
        <v>13</v>
      </c>
      <c r="B29" s="1">
        <f t="shared" si="0"/>
        <v>200.3</v>
      </c>
      <c r="C29" s="1">
        <f t="shared" si="1"/>
        <v>5.3</v>
      </c>
      <c r="D29" s="1">
        <f t="shared" si="2"/>
        <v>205.60000000000002</v>
      </c>
    </row>
    <row r="30" spans="1:4" ht="12.75">
      <c r="A30">
        <v>14</v>
      </c>
      <c r="B30" s="33">
        <f t="shared" si="0"/>
        <v>190.8</v>
      </c>
      <c r="C30" s="33">
        <f t="shared" si="1"/>
        <v>6.3</v>
      </c>
      <c r="D30" s="1">
        <f t="shared" si="2"/>
        <v>197.10000000000002</v>
      </c>
    </row>
    <row r="31" spans="1:4" ht="12.75">
      <c r="A31">
        <v>15</v>
      </c>
      <c r="B31" s="33">
        <f t="shared" si="0"/>
        <v>185.3</v>
      </c>
      <c r="C31" s="33">
        <f t="shared" si="1"/>
        <v>4.7</v>
      </c>
      <c r="D31" s="1">
        <f t="shared" si="2"/>
        <v>190</v>
      </c>
    </row>
    <row r="32" spans="1:4" ht="12.75">
      <c r="A32">
        <v>16</v>
      </c>
      <c r="B32" s="33">
        <f t="shared" si="0"/>
        <v>183.7</v>
      </c>
      <c r="C32" s="33">
        <f t="shared" si="1"/>
        <v>4.3</v>
      </c>
      <c r="D32" s="1">
        <f t="shared" si="2"/>
        <v>188</v>
      </c>
    </row>
    <row r="33" spans="1:4" ht="12.75">
      <c r="A33">
        <v>17</v>
      </c>
      <c r="B33" s="33">
        <f t="shared" si="0"/>
        <v>189.7</v>
      </c>
      <c r="C33" s="33">
        <f t="shared" si="1"/>
        <v>3.6</v>
      </c>
      <c r="D33" s="1">
        <f t="shared" si="2"/>
        <v>193.29999999999998</v>
      </c>
    </row>
    <row r="34" spans="1:4" ht="12.75">
      <c r="A34">
        <v>18</v>
      </c>
      <c r="B34" s="33">
        <f t="shared" si="0"/>
        <v>186.2</v>
      </c>
      <c r="C34" s="33">
        <f t="shared" si="1"/>
        <v>4.2</v>
      </c>
      <c r="D34" s="1">
        <f t="shared" si="2"/>
        <v>190.39999999999998</v>
      </c>
    </row>
    <row r="35" spans="1:6" ht="12.75">
      <c r="A35" s="35"/>
      <c r="B35" s="35"/>
      <c r="C35" s="35"/>
      <c r="D35" s="35"/>
      <c r="E35" s="35"/>
      <c r="F35" s="35"/>
    </row>
    <row r="36" spans="1:6" ht="18">
      <c r="A36" s="36"/>
      <c r="B36" s="36"/>
      <c r="C36" s="36"/>
      <c r="D36" s="36"/>
      <c r="E36" s="36"/>
      <c r="F36" s="36"/>
    </row>
    <row r="37" spans="1:6" ht="18">
      <c r="A37" s="36"/>
      <c r="B37" s="36"/>
      <c r="C37" s="36"/>
      <c r="D37" s="36"/>
      <c r="E37" s="36"/>
      <c r="F37" s="36"/>
    </row>
    <row r="38" spans="1:6" ht="15">
      <c r="A38" s="37"/>
      <c r="B38" s="37"/>
      <c r="C38" s="37"/>
      <c r="D38" s="37"/>
      <c r="E38" s="37"/>
      <c r="F38" s="37"/>
    </row>
    <row r="39" spans="1:6" ht="15">
      <c r="A39" s="37"/>
      <c r="B39" s="37"/>
      <c r="C39" s="37"/>
      <c r="D39" s="37"/>
      <c r="E39" s="37"/>
      <c r="F39" s="37"/>
    </row>
    <row r="40" spans="1:6" ht="15">
      <c r="A40" s="37"/>
      <c r="B40" s="37"/>
      <c r="C40" s="37"/>
      <c r="D40" s="37"/>
      <c r="E40" s="37"/>
      <c r="F40" s="37"/>
    </row>
    <row r="41" spans="1:15" ht="15.75">
      <c r="A41" s="35"/>
      <c r="B41" s="35"/>
      <c r="C41" s="35"/>
      <c r="D41" s="35"/>
      <c r="E41" s="35"/>
      <c r="F41" s="35"/>
      <c r="I41" s="17" t="s">
        <v>10</v>
      </c>
      <c r="J41" s="17"/>
      <c r="K41" s="17"/>
      <c r="M41" s="5"/>
      <c r="O41" t="s">
        <v>20</v>
      </c>
    </row>
    <row r="42" spans="1:16" ht="12.75">
      <c r="A42" s="38"/>
      <c r="B42" s="38"/>
      <c r="C42" s="38"/>
      <c r="D42" s="38"/>
      <c r="E42" s="38"/>
      <c r="F42" s="38"/>
      <c r="G42" s="12"/>
      <c r="H42" s="4" t="s">
        <v>8</v>
      </c>
      <c r="I42" s="4" t="s">
        <v>1</v>
      </c>
      <c r="J42" s="4" t="s">
        <v>2</v>
      </c>
      <c r="K42" s="4" t="s">
        <v>3</v>
      </c>
      <c r="L42" s="4" t="s">
        <v>4</v>
      </c>
      <c r="M42" s="3"/>
      <c r="O42" s="26" t="s">
        <v>21</v>
      </c>
      <c r="P42" s="26" t="s">
        <v>22</v>
      </c>
    </row>
    <row r="43" spans="1:19" ht="12.75">
      <c r="A43" s="12"/>
      <c r="B43" s="24"/>
      <c r="C43" s="24"/>
      <c r="D43" s="24"/>
      <c r="E43" s="12"/>
      <c r="F43" s="12"/>
      <c r="G43" s="12"/>
      <c r="H43" s="7">
        <v>1988</v>
      </c>
      <c r="I43" s="22">
        <v>743.546</v>
      </c>
      <c r="J43" s="22">
        <v>15.911</v>
      </c>
      <c r="K43" s="22">
        <f>SUM(I43:J43)</f>
        <v>759.457</v>
      </c>
      <c r="L43" s="7"/>
      <c r="M43" s="3"/>
      <c r="O43" s="32">
        <f>I43*1000000/366</f>
        <v>2031546.4480874317</v>
      </c>
      <c r="P43" s="32">
        <f>J43*1000000/366</f>
        <v>43472.67759562842</v>
      </c>
      <c r="S43" s="32"/>
    </row>
    <row r="44" spans="1:19" ht="12.75">
      <c r="A44" s="12"/>
      <c r="B44" s="24"/>
      <c r="C44" s="24"/>
      <c r="D44" s="24"/>
      <c r="E44" s="12"/>
      <c r="F44" s="13"/>
      <c r="G44" s="12"/>
      <c r="H44" s="7">
        <v>1989</v>
      </c>
      <c r="I44" s="22">
        <v>688.122</v>
      </c>
      <c r="J44" s="22">
        <v>15.39</v>
      </c>
      <c r="K44" s="22">
        <f aca="true" t="shared" si="3" ref="K44:K73">SUM(I44:J44)</f>
        <v>703.512</v>
      </c>
      <c r="L44" s="8">
        <f aca="true" t="shared" si="4" ref="L44:L53">(K44-K43)/K43</f>
        <v>-0.07366447343299232</v>
      </c>
      <c r="M44" s="3"/>
      <c r="O44" s="32">
        <f aca="true" t="shared" si="5" ref="O44:O73">I44*1000000/366</f>
        <v>1880114.7540983607</v>
      </c>
      <c r="P44" s="32">
        <f aca="true" t="shared" si="6" ref="P44:P73">J44*1000000/366</f>
        <v>42049.18032786885</v>
      </c>
      <c r="S44" s="32"/>
    </row>
    <row r="45" spans="1:19" ht="12.75">
      <c r="A45" s="12"/>
      <c r="B45" s="24"/>
      <c r="C45" s="24"/>
      <c r="D45" s="24"/>
      <c r="E45" s="12"/>
      <c r="F45" s="13"/>
      <c r="G45" s="12"/>
      <c r="H45" s="7">
        <v>1990</v>
      </c>
      <c r="I45" s="22">
        <v>654.537</v>
      </c>
      <c r="J45" s="22">
        <v>11.167</v>
      </c>
      <c r="K45" s="22">
        <f t="shared" si="3"/>
        <v>665.7040000000001</v>
      </c>
      <c r="L45" s="8">
        <f t="shared" si="4"/>
        <v>-0.0537417982919977</v>
      </c>
      <c r="O45" s="32">
        <f t="shared" si="5"/>
        <v>1788352.4590163934</v>
      </c>
      <c r="P45" s="32">
        <f t="shared" si="6"/>
        <v>30510.928961748636</v>
      </c>
      <c r="S45" s="32"/>
    </row>
    <row r="46" spans="1:19" ht="12.75">
      <c r="A46" s="12"/>
      <c r="B46" s="24"/>
      <c r="C46" s="24"/>
      <c r="D46" s="24"/>
      <c r="E46" s="12"/>
      <c r="F46" s="13"/>
      <c r="G46" s="12"/>
      <c r="H46" s="7">
        <v>1991</v>
      </c>
      <c r="I46" s="22">
        <v>664.909</v>
      </c>
      <c r="J46" s="22">
        <v>15.363</v>
      </c>
      <c r="K46" s="22">
        <f t="shared" si="3"/>
        <v>680.2719999999999</v>
      </c>
      <c r="L46" s="8">
        <f t="shared" si="4"/>
        <v>0.0218835999182818</v>
      </c>
      <c r="O46" s="32">
        <f t="shared" si="5"/>
        <v>1816691.256830601</v>
      </c>
      <c r="P46" s="32">
        <f t="shared" si="6"/>
        <v>41975.40983606558</v>
      </c>
      <c r="S46" s="32"/>
    </row>
    <row r="47" spans="1:19" ht="12.75">
      <c r="A47" s="12"/>
      <c r="B47" s="24"/>
      <c r="C47" s="24"/>
      <c r="D47" s="24"/>
      <c r="E47" s="12"/>
      <c r="F47" s="13"/>
      <c r="G47" s="12"/>
      <c r="H47" s="7">
        <v>1992</v>
      </c>
      <c r="I47" s="22">
        <v>639.016</v>
      </c>
      <c r="J47" s="22">
        <v>15.197</v>
      </c>
      <c r="K47" s="22">
        <f t="shared" si="3"/>
        <v>654.213</v>
      </c>
      <c r="L47" s="8">
        <f t="shared" si="4"/>
        <v>-0.038306736129077736</v>
      </c>
      <c r="O47" s="32">
        <f t="shared" si="5"/>
        <v>1745945.3551912569</v>
      </c>
      <c r="P47" s="32">
        <f t="shared" si="6"/>
        <v>41521.85792349727</v>
      </c>
      <c r="S47" s="32"/>
    </row>
    <row r="48" spans="1:19" ht="12.75">
      <c r="A48" s="12"/>
      <c r="B48" s="24"/>
      <c r="C48" s="24"/>
      <c r="D48" s="24"/>
      <c r="E48" s="12"/>
      <c r="F48" s="13"/>
      <c r="G48" s="12"/>
      <c r="H48" s="7">
        <v>1993</v>
      </c>
      <c r="I48" s="22">
        <v>590.922</v>
      </c>
      <c r="J48" s="22">
        <v>13.87</v>
      </c>
      <c r="K48" s="22">
        <f t="shared" si="3"/>
        <v>604.792</v>
      </c>
      <c r="L48" s="8">
        <f t="shared" si="4"/>
        <v>-0.07554267493920166</v>
      </c>
      <c r="O48" s="32">
        <f t="shared" si="5"/>
        <v>1614540.9836065574</v>
      </c>
      <c r="P48" s="32">
        <f t="shared" si="6"/>
        <v>37896.174863387976</v>
      </c>
      <c r="S48" s="32"/>
    </row>
    <row r="49" spans="1:19" ht="12.75">
      <c r="A49" s="12"/>
      <c r="B49" s="24"/>
      <c r="C49" s="24"/>
      <c r="D49" s="24"/>
      <c r="E49" s="12"/>
      <c r="F49" s="13"/>
      <c r="G49" s="12"/>
      <c r="H49" s="7">
        <v>1994</v>
      </c>
      <c r="I49" s="22">
        <v>579.32</v>
      </c>
      <c r="J49" s="22">
        <v>15.573</v>
      </c>
      <c r="K49" s="22">
        <f t="shared" si="3"/>
        <v>594.893</v>
      </c>
      <c r="L49" s="8">
        <f t="shared" si="4"/>
        <v>-0.01636761068268099</v>
      </c>
      <c r="O49" s="32">
        <f t="shared" si="5"/>
        <v>1582841.530054645</v>
      </c>
      <c r="P49" s="32">
        <f t="shared" si="6"/>
        <v>42549.18032786885</v>
      </c>
      <c r="S49" s="32"/>
    </row>
    <row r="50" spans="1:19" ht="12.75">
      <c r="A50" s="12"/>
      <c r="B50" s="24"/>
      <c r="C50" s="24"/>
      <c r="D50" s="24"/>
      <c r="E50" s="12"/>
      <c r="F50" s="13"/>
      <c r="G50" s="12"/>
      <c r="H50" s="7">
        <v>1995</v>
      </c>
      <c r="I50" s="22">
        <v>555.878</v>
      </c>
      <c r="J50" s="22">
        <v>15.425</v>
      </c>
      <c r="K50" s="22">
        <f t="shared" si="3"/>
        <v>571.303</v>
      </c>
      <c r="L50" s="8">
        <f t="shared" si="4"/>
        <v>-0.039654189913144094</v>
      </c>
      <c r="O50" s="32">
        <f t="shared" si="5"/>
        <v>1518792.349726776</v>
      </c>
      <c r="P50" s="32">
        <f t="shared" si="6"/>
        <v>42144.8087431694</v>
      </c>
      <c r="S50" s="32"/>
    </row>
    <row r="51" spans="1:19" ht="12.75">
      <c r="A51" s="12"/>
      <c r="B51" s="24"/>
      <c r="C51" s="24"/>
      <c r="D51" s="24"/>
      <c r="E51" s="12"/>
      <c r="F51" s="13"/>
      <c r="G51" s="12"/>
      <c r="H51" s="7">
        <v>1996</v>
      </c>
      <c r="I51" s="22">
        <v>529.347</v>
      </c>
      <c r="J51" s="22">
        <v>14.617</v>
      </c>
      <c r="K51" s="22">
        <f t="shared" si="3"/>
        <v>543.9639999999999</v>
      </c>
      <c r="L51" s="8">
        <f t="shared" si="4"/>
        <v>-0.04785376586504894</v>
      </c>
      <c r="O51" s="32">
        <f t="shared" si="5"/>
        <v>1446303.2786885246</v>
      </c>
      <c r="P51" s="32">
        <f t="shared" si="6"/>
        <v>39937.15846994535</v>
      </c>
      <c r="S51" s="32"/>
    </row>
    <row r="52" spans="1:19" ht="12.75">
      <c r="A52" s="12"/>
      <c r="B52" s="24"/>
      <c r="C52" s="24"/>
      <c r="D52" s="24"/>
      <c r="E52" s="12"/>
      <c r="F52" s="13"/>
      <c r="G52" s="12"/>
      <c r="H52" s="7">
        <v>1997</v>
      </c>
      <c r="I52" s="22">
        <v>495.561</v>
      </c>
      <c r="J52" s="22">
        <v>12.322</v>
      </c>
      <c r="K52" s="22">
        <f t="shared" si="3"/>
        <v>507.883</v>
      </c>
      <c r="L52" s="8">
        <f t="shared" si="4"/>
        <v>-0.06632975711627968</v>
      </c>
      <c r="O52" s="32">
        <f t="shared" si="5"/>
        <v>1353991.8032786886</v>
      </c>
      <c r="P52" s="32">
        <f t="shared" si="6"/>
        <v>33666.666666666664</v>
      </c>
      <c r="S52" s="32"/>
    </row>
    <row r="53" spans="1:19" ht="12.75">
      <c r="A53" s="12"/>
      <c r="B53" s="24"/>
      <c r="C53" s="24"/>
      <c r="D53" s="24"/>
      <c r="E53" s="12"/>
      <c r="F53" s="13"/>
      <c r="G53" s="12"/>
      <c r="H53" s="14">
        <v>1998</v>
      </c>
      <c r="I53" s="23">
        <v>450.835</v>
      </c>
      <c r="J53" s="23">
        <v>11.799</v>
      </c>
      <c r="K53" s="22">
        <f t="shared" si="3"/>
        <v>462.63399999999996</v>
      </c>
      <c r="L53" s="15">
        <f t="shared" si="4"/>
        <v>-0.08909335417802924</v>
      </c>
      <c r="O53" s="32">
        <f t="shared" si="5"/>
        <v>1231789.6174863388</v>
      </c>
      <c r="P53" s="32">
        <f t="shared" si="6"/>
        <v>32237.70491803279</v>
      </c>
      <c r="S53" s="32"/>
    </row>
    <row r="54" spans="1:19" ht="12.75">
      <c r="A54" s="12"/>
      <c r="B54" s="24"/>
      <c r="C54" s="24"/>
      <c r="D54" s="24"/>
      <c r="E54" s="12"/>
      <c r="F54" s="13"/>
      <c r="G54" s="12"/>
      <c r="H54" s="14">
        <v>1999</v>
      </c>
      <c r="I54" s="23">
        <v>404.753</v>
      </c>
      <c r="J54" s="23">
        <v>10.917</v>
      </c>
      <c r="K54" s="22">
        <f t="shared" si="3"/>
        <v>415.66999999999996</v>
      </c>
      <c r="L54" s="15">
        <f aca="true" t="shared" si="7" ref="L54:L61">(K54-K53)/K53</f>
        <v>-0.10151437205220543</v>
      </c>
      <c r="O54" s="32">
        <f t="shared" si="5"/>
        <v>1105882.5136612023</v>
      </c>
      <c r="P54" s="32">
        <f t="shared" si="6"/>
        <v>29827.868852459018</v>
      </c>
      <c r="S54" s="32"/>
    </row>
    <row r="55" spans="1:19" ht="12.75">
      <c r="A55" s="12"/>
      <c r="B55" s="24"/>
      <c r="C55" s="24"/>
      <c r="D55" s="24"/>
      <c r="E55" s="12"/>
      <c r="F55" s="13"/>
      <c r="G55" s="12"/>
      <c r="H55" s="14">
        <v>2000</v>
      </c>
      <c r="I55" s="23">
        <v>377.444</v>
      </c>
      <c r="J55" s="23">
        <v>10.719</v>
      </c>
      <c r="K55" s="22">
        <f t="shared" si="3"/>
        <v>388.163</v>
      </c>
      <c r="L55" s="15">
        <f t="shared" si="7"/>
        <v>-0.0661750908172347</v>
      </c>
      <c r="M55" s="15"/>
      <c r="O55" s="32">
        <f t="shared" si="5"/>
        <v>1031267.7595628415</v>
      </c>
      <c r="P55" s="32">
        <f t="shared" si="6"/>
        <v>29286.885245901638</v>
      </c>
      <c r="S55" s="32"/>
    </row>
    <row r="56" spans="1:19" ht="12.75">
      <c r="A56" s="12"/>
      <c r="B56" s="24"/>
      <c r="C56" s="24"/>
      <c r="D56" s="24"/>
      <c r="E56" s="12"/>
      <c r="F56" s="13"/>
      <c r="G56" s="12"/>
      <c r="H56" s="14">
        <v>2001</v>
      </c>
      <c r="I56" s="23">
        <v>370.165</v>
      </c>
      <c r="J56" s="23">
        <v>11.497</v>
      </c>
      <c r="K56" s="22">
        <f t="shared" si="3"/>
        <v>381.66200000000003</v>
      </c>
      <c r="L56" s="15">
        <f t="shared" si="7"/>
        <v>-0.016748118702709883</v>
      </c>
      <c r="M56" s="15"/>
      <c r="O56" s="32">
        <f t="shared" si="5"/>
        <v>1011379.781420765</v>
      </c>
      <c r="P56" s="32">
        <f t="shared" si="6"/>
        <v>31412.56830601093</v>
      </c>
      <c r="S56" s="32"/>
    </row>
    <row r="57" spans="1:19" ht="12.75">
      <c r="A57" s="20"/>
      <c r="B57" s="25"/>
      <c r="C57" s="25"/>
      <c r="D57" s="25"/>
      <c r="E57" s="12"/>
      <c r="F57" s="13"/>
      <c r="G57" s="12"/>
      <c r="H57" s="14">
        <v>2002</v>
      </c>
      <c r="I57" s="23">
        <v>376.952</v>
      </c>
      <c r="J57" s="23">
        <v>11.337</v>
      </c>
      <c r="K57" s="22">
        <f t="shared" si="3"/>
        <v>388.289</v>
      </c>
      <c r="L57" s="15">
        <f t="shared" si="7"/>
        <v>0.017363531082475993</v>
      </c>
      <c r="O57" s="32">
        <f t="shared" si="5"/>
        <v>1029923.4972677595</v>
      </c>
      <c r="P57" s="32">
        <f t="shared" si="6"/>
        <v>30975.409836065573</v>
      </c>
      <c r="S57" s="32"/>
    </row>
    <row r="58" spans="1:19" ht="12.75">
      <c r="A58" s="12"/>
      <c r="B58" s="24"/>
      <c r="C58" s="24"/>
      <c r="D58" s="24"/>
      <c r="E58" s="12"/>
      <c r="F58" s="13"/>
      <c r="G58" s="12"/>
      <c r="H58" s="21">
        <v>2003</v>
      </c>
      <c r="I58" s="23">
        <v>372.723</v>
      </c>
      <c r="J58" s="23">
        <v>10.062</v>
      </c>
      <c r="K58" s="22">
        <f t="shared" si="3"/>
        <v>382.785</v>
      </c>
      <c r="L58" s="15">
        <f t="shared" si="7"/>
        <v>-0.014175008820749397</v>
      </c>
      <c r="O58" s="32">
        <f t="shared" si="5"/>
        <v>1018368.8524590164</v>
      </c>
      <c r="P58" s="32">
        <f t="shared" si="6"/>
        <v>27491.803278688523</v>
      </c>
      <c r="S58" s="32"/>
    </row>
    <row r="59" spans="1:19" ht="12.75">
      <c r="A59" s="12"/>
      <c r="B59" s="24"/>
      <c r="C59" s="24"/>
      <c r="D59" s="24"/>
      <c r="E59" s="12"/>
      <c r="F59" s="13"/>
      <c r="G59" s="12"/>
      <c r="H59" s="21">
        <v>2004</v>
      </c>
      <c r="I59" s="23">
        <v>351.993</v>
      </c>
      <c r="J59" s="23">
        <v>8.22</v>
      </c>
      <c r="K59" s="22">
        <f t="shared" si="3"/>
        <v>360.213</v>
      </c>
      <c r="L59" s="15">
        <f t="shared" si="7"/>
        <v>-0.05896782789294252</v>
      </c>
      <c r="O59" s="32">
        <f t="shared" si="5"/>
        <v>961729.5081967213</v>
      </c>
      <c r="P59" s="32">
        <f t="shared" si="6"/>
        <v>22459.016393442627</v>
      </c>
      <c r="S59" s="32"/>
    </row>
    <row r="60" spans="1:19" ht="12.75">
      <c r="A60" s="12"/>
      <c r="B60" s="24"/>
      <c r="C60" s="24"/>
      <c r="D60" s="24"/>
      <c r="E60" s="12"/>
      <c r="F60" s="13"/>
      <c r="G60" s="12"/>
      <c r="H60" s="21">
        <v>2005</v>
      </c>
      <c r="I60" s="27">
        <v>335.16</v>
      </c>
      <c r="J60" s="27">
        <v>7.118</v>
      </c>
      <c r="K60" s="22">
        <f t="shared" si="3"/>
        <v>342.278</v>
      </c>
      <c r="L60" s="15">
        <f t="shared" si="7"/>
        <v>-0.04978998536976734</v>
      </c>
      <c r="O60" s="32">
        <f t="shared" si="5"/>
        <v>915737.7049180327</v>
      </c>
      <c r="P60" s="32">
        <f t="shared" si="6"/>
        <v>19448.087431693988</v>
      </c>
      <c r="S60" s="32"/>
    </row>
    <row r="61" spans="1:19" ht="12.75">
      <c r="A61" s="20"/>
      <c r="B61" s="25"/>
      <c r="C61" s="25"/>
      <c r="D61" s="25"/>
      <c r="E61" s="12"/>
      <c r="F61" s="13"/>
      <c r="G61" s="12"/>
      <c r="H61" s="21">
        <v>2006</v>
      </c>
      <c r="I61" s="27">
        <v>285.201</v>
      </c>
      <c r="J61" s="27">
        <v>6.193</v>
      </c>
      <c r="K61" s="22">
        <f t="shared" si="3"/>
        <v>291.394</v>
      </c>
      <c r="L61" s="15">
        <f t="shared" si="7"/>
        <v>-0.1486627828840884</v>
      </c>
      <c r="O61" s="32">
        <f t="shared" si="5"/>
        <v>779237.7049180327</v>
      </c>
      <c r="P61" s="32">
        <f t="shared" si="6"/>
        <v>16920.765027322403</v>
      </c>
      <c r="S61" s="32"/>
    </row>
    <row r="62" spans="1:19" ht="12.75">
      <c r="A62" s="12"/>
      <c r="B62" s="12"/>
      <c r="C62" s="12"/>
      <c r="D62" s="12"/>
      <c r="E62" s="12"/>
      <c r="F62" s="13"/>
      <c r="G62" s="12"/>
      <c r="H62" s="14">
        <v>2007</v>
      </c>
      <c r="I62" s="14">
        <v>280.488</v>
      </c>
      <c r="J62" s="14">
        <v>5.487</v>
      </c>
      <c r="K62" s="22">
        <f t="shared" si="3"/>
        <v>285.975</v>
      </c>
      <c r="L62" s="15">
        <f>(K62-K61)/K61</f>
        <v>-0.018596813935770753</v>
      </c>
      <c r="O62" s="32">
        <f t="shared" si="5"/>
        <v>766360.655737705</v>
      </c>
      <c r="P62" s="32">
        <f t="shared" si="6"/>
        <v>14991.803278688525</v>
      </c>
      <c r="S62" s="32"/>
    </row>
    <row r="63" spans="1:19" ht="12.75">
      <c r="A63" s="20"/>
      <c r="B63" s="25"/>
      <c r="C63" s="25"/>
      <c r="D63" s="25"/>
      <c r="E63" s="12"/>
      <c r="F63" s="13"/>
      <c r="G63" s="12"/>
      <c r="H63" s="14">
        <v>2008</v>
      </c>
      <c r="I63" s="14">
        <v>265.848</v>
      </c>
      <c r="J63" s="14">
        <v>4.77</v>
      </c>
      <c r="K63" s="22">
        <f t="shared" si="3"/>
        <v>270.618</v>
      </c>
      <c r="L63" s="15">
        <f>(K63-K62)/K62</f>
        <v>-0.053700498295305626</v>
      </c>
      <c r="O63" s="32">
        <f t="shared" si="5"/>
        <v>726360.655737705</v>
      </c>
      <c r="P63" s="32">
        <f t="shared" si="6"/>
        <v>13032.786885245901</v>
      </c>
      <c r="S63" s="32"/>
    </row>
    <row r="64" spans="1:19" ht="12.75">
      <c r="A64" s="20"/>
      <c r="B64" s="25"/>
      <c r="C64" s="25"/>
      <c r="D64" s="25"/>
      <c r="E64" s="12"/>
      <c r="F64" s="13"/>
      <c r="G64" s="12"/>
      <c r="H64" s="21">
        <v>2009</v>
      </c>
      <c r="I64" s="14">
        <v>252.291</v>
      </c>
      <c r="J64" s="14">
        <v>2.741</v>
      </c>
      <c r="K64" s="22">
        <f t="shared" si="3"/>
        <v>255.032</v>
      </c>
      <c r="L64" s="15">
        <f>(K64-K63)/K63</f>
        <v>-0.05759409943167115</v>
      </c>
      <c r="O64" s="32">
        <f t="shared" si="5"/>
        <v>689319.6721311476</v>
      </c>
      <c r="P64" s="32">
        <f t="shared" si="6"/>
        <v>7489.071038251366</v>
      </c>
      <c r="S64" s="32"/>
    </row>
    <row r="65" spans="1:19" ht="12.75">
      <c r="A65" s="20"/>
      <c r="B65" s="25"/>
      <c r="C65" s="25"/>
      <c r="D65" s="25"/>
      <c r="E65" s="12"/>
      <c r="F65" s="13"/>
      <c r="G65" s="12"/>
      <c r="H65" s="21">
        <v>2010</v>
      </c>
      <c r="I65" s="23">
        <v>232.968</v>
      </c>
      <c r="J65" s="23">
        <v>3.737</v>
      </c>
      <c r="K65" s="22">
        <f t="shared" si="3"/>
        <v>236.70499999999998</v>
      </c>
      <c r="L65" s="15">
        <f>(K65-K64)/K64</f>
        <v>-0.07186157031274516</v>
      </c>
      <c r="O65" s="32">
        <f t="shared" si="5"/>
        <v>636524.5901639344</v>
      </c>
      <c r="P65" s="32">
        <f t="shared" si="6"/>
        <v>10210.382513661201</v>
      </c>
      <c r="S65" s="32"/>
    </row>
    <row r="66" spans="1:19" ht="12.75">
      <c r="A66" s="20"/>
      <c r="B66" s="25"/>
      <c r="C66" s="25"/>
      <c r="D66" s="25"/>
      <c r="E66" s="12"/>
      <c r="F66" s="13"/>
      <c r="G66" s="12"/>
      <c r="H66" s="14">
        <v>2011</v>
      </c>
      <c r="I66" s="23">
        <v>219.257</v>
      </c>
      <c r="J66" s="23">
        <v>3.854</v>
      </c>
      <c r="K66" s="22">
        <f t="shared" si="3"/>
        <v>223.11100000000002</v>
      </c>
      <c r="L66" s="15">
        <f>(K66-K65)/K65</f>
        <v>-0.05743013455567042</v>
      </c>
      <c r="O66" s="32">
        <f t="shared" si="5"/>
        <v>599062.8415300547</v>
      </c>
      <c r="P66" s="32">
        <f t="shared" si="6"/>
        <v>10530.054644808743</v>
      </c>
      <c r="S66" s="32"/>
    </row>
    <row r="67" spans="1:19" ht="12.75">
      <c r="A67" s="20"/>
      <c r="B67" s="25"/>
      <c r="C67" s="25"/>
      <c r="D67" s="25"/>
      <c r="E67" s="12"/>
      <c r="F67" s="13"/>
      <c r="G67" s="12"/>
      <c r="H67" s="14">
        <v>2012</v>
      </c>
      <c r="I67" s="23">
        <v>206.684</v>
      </c>
      <c r="J67" s="23">
        <v>4.023</v>
      </c>
      <c r="K67" s="22">
        <f t="shared" si="3"/>
        <v>210.707</v>
      </c>
      <c r="L67" s="15">
        <f>(K67-K66)/K66</f>
        <v>-0.0555956452169549</v>
      </c>
      <c r="O67" s="32">
        <f t="shared" si="5"/>
        <v>564710.3825136612</v>
      </c>
      <c r="P67" s="32">
        <f t="shared" si="6"/>
        <v>10991.803278688523</v>
      </c>
      <c r="S67" s="32"/>
    </row>
    <row r="68" spans="1:19" ht="12.75">
      <c r="A68" s="20"/>
      <c r="B68" s="25"/>
      <c r="C68" s="25"/>
      <c r="D68" s="25"/>
      <c r="E68" s="12"/>
      <c r="F68" s="13"/>
      <c r="G68" s="12"/>
      <c r="H68" s="21">
        <v>2013</v>
      </c>
      <c r="I68" s="23">
        <v>200.3</v>
      </c>
      <c r="J68" s="23">
        <v>5.3</v>
      </c>
      <c r="K68" s="22">
        <f t="shared" si="3"/>
        <v>205.60000000000002</v>
      </c>
      <c r="L68" s="15">
        <f>(K68-K67)/K67</f>
        <v>-0.024237448210073568</v>
      </c>
      <c r="O68" s="32">
        <f t="shared" si="5"/>
        <v>547267.7595628415</v>
      </c>
      <c r="P68" s="32">
        <f t="shared" si="6"/>
        <v>14480.874316939891</v>
      </c>
      <c r="S68" s="32"/>
    </row>
    <row r="69" spans="1:19" ht="12.75">
      <c r="A69" s="20"/>
      <c r="B69" s="25"/>
      <c r="C69" s="25"/>
      <c r="D69" s="25"/>
      <c r="E69" s="12"/>
      <c r="F69" s="13"/>
      <c r="G69" s="12"/>
      <c r="H69" s="21">
        <v>2014</v>
      </c>
      <c r="I69" s="23">
        <v>190.817</v>
      </c>
      <c r="J69" s="23">
        <v>6.271</v>
      </c>
      <c r="K69" s="22">
        <f t="shared" si="3"/>
        <v>197.088</v>
      </c>
      <c r="L69" s="15">
        <f>(K69-K68)/K68</f>
        <v>-0.04140077821011687</v>
      </c>
      <c r="O69" s="32">
        <f t="shared" si="5"/>
        <v>521357.92349726777</v>
      </c>
      <c r="P69" s="32">
        <f t="shared" si="6"/>
        <v>17133.879781420765</v>
      </c>
      <c r="Q69" s="2">
        <f aca="true" t="shared" si="8" ref="Q69:R73">(O69-O68)/O68</f>
        <v>-0.04734398402396399</v>
      </c>
      <c r="R69" s="2">
        <f t="shared" si="8"/>
        <v>0.18320754716981125</v>
      </c>
      <c r="S69" s="32"/>
    </row>
    <row r="70" spans="1:19" ht="12.75">
      <c r="A70" s="20"/>
      <c r="B70" s="25"/>
      <c r="C70" s="25"/>
      <c r="D70" s="25"/>
      <c r="E70" s="12"/>
      <c r="F70" s="13"/>
      <c r="G70" s="12"/>
      <c r="H70" s="14">
        <v>2015</v>
      </c>
      <c r="I70" s="23">
        <v>185.297</v>
      </c>
      <c r="J70" s="23">
        <v>4.701</v>
      </c>
      <c r="K70" s="22">
        <f t="shared" si="3"/>
        <v>189.998</v>
      </c>
      <c r="L70" s="15">
        <f>(K70-K69)/K69</f>
        <v>-0.035973778210748514</v>
      </c>
      <c r="O70" s="32">
        <f t="shared" si="5"/>
        <v>506275.956284153</v>
      </c>
      <c r="P70" s="32">
        <f t="shared" si="6"/>
        <v>12844.262295081968</v>
      </c>
      <c r="Q70" s="2">
        <f t="shared" si="8"/>
        <v>-0.028928240146318254</v>
      </c>
      <c r="R70" s="2">
        <f t="shared" si="8"/>
        <v>-0.2503587944506458</v>
      </c>
      <c r="S70" s="32"/>
    </row>
    <row r="71" spans="1:19" ht="12.75">
      <c r="A71" s="20"/>
      <c r="B71" s="25"/>
      <c r="C71" s="25"/>
      <c r="D71" s="25"/>
      <c r="E71" s="12"/>
      <c r="F71" s="13"/>
      <c r="G71" s="12"/>
      <c r="H71" s="14">
        <v>2016</v>
      </c>
      <c r="I71" s="23">
        <v>183.739</v>
      </c>
      <c r="J71" s="23">
        <v>4.255</v>
      </c>
      <c r="K71" s="22">
        <f t="shared" si="3"/>
        <v>187.994</v>
      </c>
      <c r="L71" s="15">
        <f>(K71-K70)/K70</f>
        <v>-0.010547479447152027</v>
      </c>
      <c r="O71" s="32">
        <f t="shared" si="5"/>
        <v>502019.1256830601</v>
      </c>
      <c r="P71" s="32">
        <f t="shared" si="6"/>
        <v>11625.68306010929</v>
      </c>
      <c r="Q71" s="2">
        <f t="shared" si="8"/>
        <v>-0.008408123175226793</v>
      </c>
      <c r="R71" s="2">
        <f t="shared" si="8"/>
        <v>-0.09487343118485432</v>
      </c>
      <c r="S71" s="32"/>
    </row>
    <row r="72" spans="1:19" ht="12.75">
      <c r="A72" s="20"/>
      <c r="B72" s="25"/>
      <c r="C72" s="25"/>
      <c r="D72" s="25"/>
      <c r="E72" s="12"/>
      <c r="F72" s="13"/>
      <c r="G72" s="12"/>
      <c r="H72" s="21">
        <v>2017</v>
      </c>
      <c r="I72" s="23">
        <v>189.685</v>
      </c>
      <c r="J72" s="23">
        <v>3.639</v>
      </c>
      <c r="K72" s="22">
        <f t="shared" si="3"/>
        <v>193.324</v>
      </c>
      <c r="L72" s="15">
        <f>(K72-K71)/K71</f>
        <v>0.028351968679851552</v>
      </c>
      <c r="O72" s="32">
        <f t="shared" si="5"/>
        <v>518265.0273224044</v>
      </c>
      <c r="P72" s="32">
        <f t="shared" si="6"/>
        <v>9942.622950819672</v>
      </c>
      <c r="Q72" s="2">
        <f t="shared" si="8"/>
        <v>0.032361120937852116</v>
      </c>
      <c r="R72" s="2">
        <f t="shared" si="8"/>
        <v>-0.1447708578143361</v>
      </c>
      <c r="S72" s="32"/>
    </row>
    <row r="73" spans="1:19" ht="12.75">
      <c r="A73" s="20"/>
      <c r="B73" s="25"/>
      <c r="C73" s="25"/>
      <c r="D73" s="25"/>
      <c r="E73" s="12"/>
      <c r="F73" s="13"/>
      <c r="G73" s="12"/>
      <c r="H73" s="21">
        <v>2018</v>
      </c>
      <c r="I73" s="23">
        <v>186.213</v>
      </c>
      <c r="J73" s="23">
        <v>4.232</v>
      </c>
      <c r="K73" s="22">
        <f t="shared" si="3"/>
        <v>190.445</v>
      </c>
      <c r="L73" s="15">
        <f>(K73-K72)/K72</f>
        <v>-0.01489209823922544</v>
      </c>
      <c r="O73" s="32">
        <f t="shared" si="5"/>
        <v>508778.68852459016</v>
      </c>
      <c r="P73" s="32">
        <f t="shared" si="6"/>
        <v>11562.841530054644</v>
      </c>
      <c r="Q73" s="2">
        <f t="shared" si="8"/>
        <v>-0.018304030366133334</v>
      </c>
      <c r="R73" s="2">
        <f t="shared" si="8"/>
        <v>0.1629568562791975</v>
      </c>
      <c r="S73" s="32"/>
    </row>
    <row r="74" spans="1:16" ht="12.75">
      <c r="A74" s="20"/>
      <c r="B74" s="25"/>
      <c r="C74" s="25"/>
      <c r="D74" s="25"/>
      <c r="E74" s="12"/>
      <c r="F74" s="13"/>
      <c r="G74" s="12"/>
      <c r="H74" s="14"/>
      <c r="I74" s="23"/>
      <c r="J74" s="23"/>
      <c r="K74" s="23"/>
      <c r="L74" s="15"/>
      <c r="O74" s="32"/>
      <c r="P74" s="32"/>
    </row>
    <row r="75" spans="1:16" ht="12.75">
      <c r="A75" s="12"/>
      <c r="B75" s="12"/>
      <c r="C75" s="12"/>
      <c r="D75" s="12"/>
      <c r="E75" s="12"/>
      <c r="F75" s="13"/>
      <c r="G75" s="12"/>
      <c r="H75" s="28"/>
      <c r="I75" s="28"/>
      <c r="J75" s="28"/>
      <c r="K75" s="28"/>
      <c r="L75" s="9"/>
      <c r="O75" s="32"/>
      <c r="P75" s="32"/>
    </row>
    <row r="76" spans="1:16" ht="12.75">
      <c r="A76" s="12"/>
      <c r="B76" s="24"/>
      <c r="C76" s="24"/>
      <c r="D76" s="24"/>
      <c r="E76" s="24"/>
      <c r="F76" s="13"/>
      <c r="G76" s="12"/>
      <c r="H76" s="7" t="s">
        <v>5</v>
      </c>
      <c r="I76" s="22">
        <f>AVERAGE(I43:I75)</f>
        <v>389.03132258064517</v>
      </c>
      <c r="J76" s="22">
        <f>AVERAGE(J43:J75)</f>
        <v>9.21635483870968</v>
      </c>
      <c r="K76" s="22">
        <f>AVERAGE(K43:K75)</f>
        <v>398.24767741935494</v>
      </c>
      <c r="L76" s="8">
        <f>AVERAGE(L43:L75)</f>
        <v>-0.04436062638243252</v>
      </c>
      <c r="O76" s="32"/>
      <c r="P76" s="32"/>
    </row>
    <row r="77" spans="1:16" ht="12.75">
      <c r="A77" s="12"/>
      <c r="B77" s="12"/>
      <c r="C77" s="12"/>
      <c r="D77" s="12"/>
      <c r="E77" s="12"/>
      <c r="F77" s="12"/>
      <c r="G77" s="12"/>
      <c r="O77" s="32"/>
      <c r="P77" s="32"/>
    </row>
    <row r="82" spans="1:2" ht="12.75">
      <c r="A82" s="31"/>
      <c r="B82" s="31"/>
    </row>
    <row r="84" ht="12.75">
      <c r="B84" s="31"/>
    </row>
  </sheetData>
  <sheetProtection/>
  <printOptions horizontalCentered="1"/>
  <pageMargins left="0" right="0" top="0" bottom="0.5" header="0" footer="0"/>
  <pageSetup fitToHeight="1" fitToWidth="1" horizontalDpi="600" verticalDpi="600" orientation="portrait" scale="98" r:id="rId2"/>
  <headerFooter alignWithMargins="0">
    <oddFooter>&amp;L&amp;F&amp;C&amp;A&amp;R&amp;D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OIL PRODUCTION</dc:title>
  <dc:subject/>
  <dc:creator>ROYALTY ACCOUNTING</dc:creator>
  <cp:keywords/>
  <dc:description/>
  <cp:lastModifiedBy>Jacobson, Jeremiah J (DNR)</cp:lastModifiedBy>
  <cp:lastPrinted>2015-08-27T20:26:52Z</cp:lastPrinted>
  <dcterms:created xsi:type="dcterms:W3CDTF">2019-02-01T21:40:09Z</dcterms:created>
  <dcterms:modified xsi:type="dcterms:W3CDTF">2019-02-04T18:22:35Z</dcterms:modified>
  <cp:category/>
  <cp:version/>
  <cp:contentType/>
  <cp:contentStatus/>
</cp:coreProperties>
</file>